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IS" sheetId="1" r:id="rId1"/>
    <sheet name="BS " sheetId="2" r:id="rId2"/>
    <sheet name="CF" sheetId="3" r:id="rId3"/>
    <sheet name="STE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_Fill" hidden="1">'[1]Office'!#REF!</definedName>
    <definedName name="_Order1" hidden="1">255</definedName>
    <definedName name="_Order2" hidden="1">255</definedName>
    <definedName name="a">#REF!</definedName>
    <definedName name="Current">#REF!</definedName>
    <definedName name="END">#REF!</definedName>
    <definedName name="FST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LOP">#REF!</definedName>
    <definedName name="LP2">#REF!</definedName>
    <definedName name="_xlnm.Print_Area" localSheetId="1">'BS '!$A$1:$H$57</definedName>
    <definedName name="_xlnm.Print_Area" localSheetId="0">'IS'!$A$1:$J$42</definedName>
    <definedName name="Print_Area_MI">'[4]indicator'!$A$31:$J$88</definedName>
    <definedName name="Prior">#REF!</definedName>
    <definedName name="Project___Dataran_Putra">#REF!</definedName>
    <definedName name="S">#REF!</definedName>
    <definedName name="TV2">#REF!</definedName>
    <definedName name="v">#REF!</definedName>
    <definedName name="vi">#REF!</definedName>
    <definedName name="vii">#REF!</definedName>
    <definedName name="viii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ix">#REF!</definedName>
    <definedName name="xv">#REF!</definedName>
    <definedName name="xvi">#REF!</definedName>
    <definedName name="xvii">#REF!</definedName>
    <definedName name="xviii">#REF!</definedName>
    <definedName name="xx">#REF!</definedName>
    <definedName name="xxi">#REF!</definedName>
    <definedName name="xxii">#REF!</definedName>
    <definedName name="Z_EFEE9F44_D9C6_11D1_B555_0060940C8B94_.wvu.FilterData" hidden="1">#REF!</definedName>
    <definedName name="Z_EFEE9F44_D9C6_11D1_B555_0060940C8B94_.wvu.PrintTitles" hidden="1">#REF!</definedName>
  </definedNames>
  <calcPr fullCalcOnLoad="1"/>
</workbook>
</file>

<file path=xl/sharedStrings.xml><?xml version="1.0" encoding="utf-8"?>
<sst xmlns="http://schemas.openxmlformats.org/spreadsheetml/2006/main" count="183" uniqueCount="145">
  <si>
    <t>DATASCAN BERHAD</t>
  </si>
  <si>
    <t>THE FIGURES HAVE NOT BEEN AUDITED</t>
  </si>
  <si>
    <t>AS AT</t>
  </si>
  <si>
    <t>AS AT PRECEDING</t>
  </si>
  <si>
    <t>END OF</t>
  </si>
  <si>
    <t>FINANCIAL</t>
  </si>
  <si>
    <t>CURRENT</t>
  </si>
  <si>
    <t>YEAR</t>
  </si>
  <si>
    <t>QUARTER</t>
  </si>
  <si>
    <t xml:space="preserve">ENDED </t>
  </si>
  <si>
    <t>Note</t>
  </si>
  <si>
    <t>RM</t>
  </si>
  <si>
    <t>ASSETS EMPLOYED</t>
  </si>
  <si>
    <t xml:space="preserve">  PROPERTY, PLANT AND EQUIPMENT</t>
  </si>
  <si>
    <t xml:space="preserve">  GOODWILL ON CONSOLIDATION</t>
  </si>
  <si>
    <t xml:space="preserve">  OTHER INVESTMENTS</t>
  </si>
  <si>
    <t xml:space="preserve">  DEFERRED TAX ASSETS</t>
  </si>
  <si>
    <t>CURRENT ASSETS</t>
  </si>
  <si>
    <t xml:space="preserve">  Inventories</t>
  </si>
  <si>
    <t xml:space="preserve">  Tax recoverable</t>
  </si>
  <si>
    <t xml:space="preserve">  Cash and bank balances</t>
  </si>
  <si>
    <t>LESS: CURRENT LIABILITIES</t>
  </si>
  <si>
    <t xml:space="preserve">  Borrowings</t>
  </si>
  <si>
    <t>NET CURRENT ASSETS</t>
  </si>
  <si>
    <t>FINANCED BY:</t>
  </si>
  <si>
    <t>SHARE CAPITAL</t>
  </si>
  <si>
    <t>RESERVES</t>
  </si>
  <si>
    <t>MINORITY INTEREST</t>
  </si>
  <si>
    <t>LONG TERM LIABILITIES</t>
  </si>
  <si>
    <t xml:space="preserve">  Deferred tax liabilities</t>
  </si>
  <si>
    <t>Number of ordinary shares</t>
  </si>
  <si>
    <t>CONSOLIDATED INCOME STATEMENTS</t>
  </si>
  <si>
    <t>INDIVIDUAL QUARTER</t>
  </si>
  <si>
    <t>CUMULATIVE QUARTER</t>
  </si>
  <si>
    <t>PRECEDING YEAR</t>
  </si>
  <si>
    <t>CORRESPONDING</t>
  </si>
  <si>
    <t xml:space="preserve">QUARTER </t>
  </si>
  <si>
    <t>TO DATE</t>
  </si>
  <si>
    <t>PERIOD</t>
  </si>
  <si>
    <t>REVENUE</t>
  </si>
  <si>
    <t>COST OF SALES</t>
  </si>
  <si>
    <t>GROSS PROFIT</t>
  </si>
  <si>
    <t>OPERATING EXPENSES</t>
  </si>
  <si>
    <t>PROFIT FROM OPERATIONS</t>
  </si>
  <si>
    <t>INTEREST INCOME</t>
  </si>
  <si>
    <t>INTEREST EXPENSE</t>
  </si>
  <si>
    <t>PROFIT BEFORE TAXATION</t>
  </si>
  <si>
    <t>TAXATION</t>
  </si>
  <si>
    <t>PROFIT AFTER TAXATION</t>
  </si>
  <si>
    <t>NET PROFIT ATTRIBUTABLE TO SHAREHOLDERS</t>
  </si>
  <si>
    <t>Earnings Per Ordinary Share</t>
  </si>
  <si>
    <t>N/A</t>
  </si>
  <si>
    <t>Operating profit before working capital changes</t>
  </si>
  <si>
    <t>Non-distributable</t>
  </si>
  <si>
    <t>Distributable</t>
  </si>
  <si>
    <t>Share</t>
  </si>
  <si>
    <t>Currency fluctuation</t>
  </si>
  <si>
    <t>Retained</t>
  </si>
  <si>
    <t>Capital</t>
  </si>
  <si>
    <t>reserves</t>
  </si>
  <si>
    <t>Profits</t>
  </si>
  <si>
    <t>Total</t>
  </si>
  <si>
    <t>Exchange differences on translation of</t>
  </si>
  <si>
    <t>financial statements of foreign operations</t>
  </si>
  <si>
    <t>B13</t>
  </si>
  <si>
    <t>A8</t>
  </si>
  <si>
    <t>B5</t>
  </si>
  <si>
    <t>- Basic</t>
  </si>
  <si>
    <t>- Diluted</t>
  </si>
  <si>
    <t>NTA per share</t>
  </si>
  <si>
    <t xml:space="preserve">  DEVELOPMENT COST</t>
  </si>
  <si>
    <t>premium</t>
  </si>
  <si>
    <t xml:space="preserve">  Deposits placed with financial institution</t>
  </si>
  <si>
    <t xml:space="preserve">  Trade receivables</t>
  </si>
  <si>
    <t xml:space="preserve">  Other receivables</t>
  </si>
  <si>
    <t>31/12/2004(Audited)</t>
  </si>
  <si>
    <t xml:space="preserve">  Trade payables</t>
  </si>
  <si>
    <t xml:space="preserve">  Other payables</t>
  </si>
  <si>
    <t xml:space="preserve">  Short term borrowings</t>
  </si>
  <si>
    <t xml:space="preserve">  Taxation</t>
  </si>
  <si>
    <t>Cash flows from operating activities</t>
  </si>
  <si>
    <t>Adjustments for:</t>
  </si>
  <si>
    <t>Depreciation</t>
  </si>
  <si>
    <t>Loss on disposal of property, plant and equipment</t>
  </si>
  <si>
    <t>Interest income</t>
  </si>
  <si>
    <t>Interest expense</t>
  </si>
  <si>
    <t>Property, plant and equipment written off</t>
  </si>
  <si>
    <t>Changes in working capital:</t>
  </si>
  <si>
    <t>Inventories</t>
  </si>
  <si>
    <t>Trade receivables</t>
  </si>
  <si>
    <t>Other receivables</t>
  </si>
  <si>
    <t>Trade payables</t>
  </si>
  <si>
    <t>Other payables</t>
  </si>
  <si>
    <t>Cash used in operations</t>
  </si>
  <si>
    <t>Income taxes recovered/(paid)</t>
  </si>
  <si>
    <t>Net cash generated from/(used in) operating activities</t>
  </si>
  <si>
    <t>Cash flows from investing activities</t>
  </si>
  <si>
    <t>Proceeds on disposal of property, plant and equipment</t>
  </si>
  <si>
    <t>Purchase of property, plant and equipment</t>
  </si>
  <si>
    <t>Interest received</t>
  </si>
  <si>
    <t>Development cost paid</t>
  </si>
  <si>
    <t>Amount due from holding company</t>
  </si>
  <si>
    <t>Amount due from related companies</t>
  </si>
  <si>
    <t>Net cash used in investing activities</t>
  </si>
  <si>
    <t>Cash flows form financing activities</t>
  </si>
  <si>
    <t>Interest paid</t>
  </si>
  <si>
    <t>Repayment of term loan</t>
  </si>
  <si>
    <t>Amount due to related companies</t>
  </si>
  <si>
    <t>Net proceeds from issuance of shares</t>
  </si>
  <si>
    <t>Cash and cash equivalents at beginning of the year</t>
  </si>
  <si>
    <t>Cash and cash equivalents at end of the year</t>
  </si>
  <si>
    <t>Cash and cash equivalents comprise:</t>
  </si>
  <si>
    <t>Cash and bank balances</t>
  </si>
  <si>
    <t>Deposits</t>
  </si>
  <si>
    <t>Bank overdraft</t>
  </si>
  <si>
    <t>Cash and cash equivalents at the end of the year</t>
  </si>
  <si>
    <t>Balance at 1 January 2005</t>
  </si>
  <si>
    <t>(The Condensed Consolidated Balance Sheet should be read in conjunction with the Financial Statements</t>
  </si>
  <si>
    <t>for the year ended 31 December 2004)</t>
  </si>
  <si>
    <t>Profit before taxation</t>
  </si>
  <si>
    <t>Net cash (used in) / generated from financing activities</t>
  </si>
  <si>
    <t>Net (decrease)/increase in cash and cash equivalents</t>
  </si>
  <si>
    <t xml:space="preserve">  Bank overdraft</t>
  </si>
  <si>
    <t>Acquisition of subsidiaries, net of cash acquired</t>
  </si>
  <si>
    <t>(The Condensed Consolidated Cash Flow should be read in conjunction with the Financial Statements</t>
  </si>
  <si>
    <t>(The Condensed Consolidated Statement Of Equity should be read in conjunction with the Financial Statements</t>
  </si>
  <si>
    <t>OTHER OPERATING INCOME</t>
  </si>
  <si>
    <t>QUARTERLY REPORT ON CONSOLIDATED RESULTS FOR THE SECOND QUARTER ENDED 30 JUNE 2005</t>
  </si>
  <si>
    <t>30/6/2005</t>
  </si>
  <si>
    <t>30/6/2004</t>
  </si>
  <si>
    <t>CONSOLIDATED BALANCE SHEET</t>
  </si>
  <si>
    <t>CONSOLIDATED CASH FLOW STATEMENT</t>
  </si>
  <si>
    <t>30/06/2005</t>
  </si>
  <si>
    <t>Purchase of other investments</t>
  </si>
  <si>
    <t>Intangible assets paid</t>
  </si>
  <si>
    <t>CONSOLIDATED STATEMENT OF CHANGES IN EQUITY</t>
  </si>
  <si>
    <t>Profit for the quarters</t>
  </si>
  <si>
    <t>Balance at 30 June 2005</t>
  </si>
  <si>
    <t xml:space="preserve">  INTANGIBLE ASSETS</t>
  </si>
  <si>
    <t>30/06/2004</t>
  </si>
  <si>
    <t>Amortisation of goodwill on consolidation</t>
  </si>
  <si>
    <t>Proceed from borrowings</t>
  </si>
  <si>
    <t>Subscriptions received from minority shareholders</t>
  </si>
  <si>
    <t xml:space="preserve">-0.01 </t>
  </si>
  <si>
    <t>-0.01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</si>
</sst>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00"/>
    <numFmt numFmtId="174" formatCode="0.00_)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_);\(0.0000\)"/>
    <numFmt numFmtId="183" formatCode="0.000_);\(0.000\)"/>
    <numFmt numFmtId="184" formatCode="0.00_);\(0.00\)"/>
    <numFmt numFmtId="185" formatCode="_(* #,##0.0_);_(* \(#,##0.0\);_(* &quot;-&quot;??_);_(@_)"/>
    <numFmt numFmtId="186" formatCode="_(* #,##0.0_);_(* \(#,##0.0\);_(* &quot;-&quot;?_);_(@_)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#,##0_ ;\-#,##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i/>
      <sz val="16"/>
      <name val="Helv"/>
      <family val="0"/>
    </font>
    <font>
      <i/>
      <sz val="10"/>
      <name val="MS Sans Serif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5" fillId="0" borderId="0">
      <alignment/>
      <protection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0" fontId="0" fillId="0" borderId="0" applyNumberFormat="0" applyFont="0">
      <alignment wrapText="1"/>
      <protection/>
    </xf>
    <xf numFmtId="0" fontId="9" fillId="0" borderId="0">
      <alignment/>
      <protection/>
    </xf>
    <xf numFmtId="174" fontId="1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172" fontId="0" fillId="0" borderId="0" xfId="16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1" fontId="0" fillId="0" borderId="0" xfId="0" applyNumberFormat="1" applyFill="1" applyAlignment="1">
      <alignment/>
    </xf>
    <xf numFmtId="41" fontId="0" fillId="0" borderId="5" xfId="0" applyNumberFormat="1" applyFill="1" applyBorder="1" applyAlignment="1">
      <alignment/>
    </xf>
    <xf numFmtId="37" fontId="0" fillId="0" borderId="0" xfId="16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5" xfId="16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16" applyNumberFormat="1" applyBorder="1" applyAlignment="1">
      <alignment/>
    </xf>
    <xf numFmtId="37" fontId="0" fillId="0" borderId="4" xfId="16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87" fontId="0" fillId="0" borderId="0" xfId="16" applyNumberFormat="1" applyFont="1" applyAlignment="1" quotePrefix="1">
      <alignment horizontal="right"/>
    </xf>
    <xf numFmtId="187" fontId="0" fillId="0" borderId="0" xfId="16" applyNumberFormat="1" applyAlignment="1">
      <alignment/>
    </xf>
    <xf numFmtId="41" fontId="2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/>
    </xf>
    <xf numFmtId="41" fontId="12" fillId="0" borderId="0" xfId="0" applyNumberFormat="1" applyFont="1" applyAlignment="1">
      <alignment/>
    </xf>
    <xf numFmtId="15" fontId="1" fillId="0" borderId="0" xfId="0" applyNumberFormat="1" applyFont="1" applyAlignment="1" quotePrefix="1">
      <alignment/>
    </xf>
    <xf numFmtId="172" fontId="0" fillId="0" borderId="0" xfId="16" applyNumberFormat="1" applyAlignment="1">
      <alignment/>
    </xf>
    <xf numFmtId="172" fontId="0" fillId="0" borderId="5" xfId="16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6" xfId="16" applyNumberFormat="1" applyBorder="1" applyAlignment="1">
      <alignment/>
    </xf>
    <xf numFmtId="172" fontId="0" fillId="0" borderId="7" xfId="16" applyNumberFormat="1" applyBorder="1" applyAlignment="1">
      <alignment/>
    </xf>
    <xf numFmtId="172" fontId="0" fillId="0" borderId="7" xfId="0" applyNumberFormat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3" xfId="0" applyNumberFormat="1" applyFill="1" applyBorder="1" applyAlignment="1">
      <alignment/>
    </xf>
    <xf numFmtId="37" fontId="0" fillId="0" borderId="0" xfId="16" applyNumberFormat="1" applyFill="1" applyAlignment="1">
      <alignment/>
    </xf>
    <xf numFmtId="0" fontId="0" fillId="0" borderId="0" xfId="0" applyFill="1" applyAlignment="1">
      <alignment/>
    </xf>
    <xf numFmtId="172" fontId="0" fillId="0" borderId="0" xfId="16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0" xfId="0" applyFont="1" applyFill="1" applyAlignment="1">
      <alignment horizontal="center"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5" xfId="16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172" fontId="0" fillId="0" borderId="0" xfId="16" applyNumberFormat="1" applyFill="1" applyAlignment="1">
      <alignment/>
    </xf>
    <xf numFmtId="43" fontId="0" fillId="0" borderId="0" xfId="16" applyFill="1" applyAlignment="1">
      <alignment/>
    </xf>
    <xf numFmtId="2" fontId="0" fillId="0" borderId="0" xfId="16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2" fontId="0" fillId="0" borderId="0" xfId="16" applyNumberFormat="1" applyFont="1" applyFill="1" applyAlignment="1">
      <alignment horizontal="center"/>
    </xf>
    <xf numFmtId="172" fontId="0" fillId="0" borderId="5" xfId="16" applyNumberFormat="1" applyFont="1" applyFill="1" applyBorder="1" applyAlignment="1">
      <alignment horizontal="center"/>
    </xf>
    <xf numFmtId="172" fontId="0" fillId="0" borderId="5" xfId="16" applyNumberFormat="1" applyFill="1" applyBorder="1" applyAlignment="1">
      <alignment/>
    </xf>
    <xf numFmtId="172" fontId="0" fillId="0" borderId="6" xfId="16" applyNumberFormat="1" applyFill="1" applyBorder="1" applyAlignment="1">
      <alignment/>
    </xf>
    <xf numFmtId="172" fontId="0" fillId="0" borderId="7" xfId="16" applyNumberFormat="1" applyFill="1" applyBorder="1" applyAlignment="1">
      <alignment/>
    </xf>
    <xf numFmtId="172" fontId="0" fillId="0" borderId="7" xfId="0" applyNumberForma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72" fontId="0" fillId="0" borderId="0" xfId="16" applyNumberFormat="1" applyFont="1" applyAlignment="1">
      <alignment horizontal="center"/>
    </xf>
    <xf numFmtId="0" fontId="0" fillId="4" borderId="0" xfId="0" applyNumberFormat="1" applyFill="1" applyAlignment="1">
      <alignment/>
    </xf>
    <xf numFmtId="43" fontId="0" fillId="4" borderId="0" xfId="16" applyFont="1" applyFill="1" applyAlignment="1">
      <alignment horizontal="right"/>
    </xf>
    <xf numFmtId="41" fontId="0" fillId="4" borderId="0" xfId="0" applyNumberFormat="1" applyFill="1" applyAlignment="1">
      <alignment/>
    </xf>
    <xf numFmtId="2" fontId="0" fillId="4" borderId="0" xfId="0" applyNumberFormat="1" applyFill="1" applyAlignment="1" quotePrefix="1">
      <alignment horizontal="right"/>
    </xf>
    <xf numFmtId="173" fontId="0" fillId="4" borderId="0" xfId="16" applyNumberFormat="1" applyFont="1" applyFill="1" applyAlignment="1" quotePrefix="1">
      <alignment horizontal="right"/>
    </xf>
    <xf numFmtId="43" fontId="0" fillId="4" borderId="0" xfId="16" applyFill="1" applyAlignment="1">
      <alignment horizontal="center"/>
    </xf>
    <xf numFmtId="43" fontId="0" fillId="4" borderId="0" xfId="16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0,0&#13;&#10;NA&#13;&#10;" xfId="15"/>
    <cellStyle name="Comma" xfId="16"/>
    <cellStyle name="Comma [0]" xfId="17"/>
    <cellStyle name="Currency" xfId="18"/>
    <cellStyle name="Currency [0]" xfId="19"/>
    <cellStyle name="Date" xfId="20"/>
    <cellStyle name="Followed Hyperlink" xfId="21"/>
    <cellStyle name="Grey" xfId="22"/>
    <cellStyle name="Hyperlink" xfId="23"/>
    <cellStyle name="Input [yellow]" xfId="24"/>
    <cellStyle name="ken" xfId="25"/>
    <cellStyle name="New Times Roman" xfId="26"/>
    <cellStyle name="Normal - Style1" xfId="27"/>
    <cellStyle name="Percent" xfId="28"/>
    <cellStyle name="Percent [2]" xfId="29"/>
    <cellStyle name="Tusental (0)_pldt" xfId="30"/>
    <cellStyle name="Tusental_pldt" xfId="31"/>
    <cellStyle name="Valuta (0)_pldt" xfId="32"/>
    <cellStyle name="Valuta_pld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iewchenchua\Desktop\Assignments\Svedala%20(M)\awps\Assignments\Svedala%20(M)\Assignments\Svedala%20(M)\FA\fm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pje%20accounts\Azam-Disk%2001\Pje%20Fin%20Stmt%202001\PjE%20Fin%20Stmt%20July'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KPMG\Audit%20Client\cargill%20feeds\B6(dra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-ws07\accounts\report\indi1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niewong\My%20Documents\unrecorded%20liabil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"/>
      <sheetName val="MV"/>
      <sheetName val="Workshop"/>
      <sheetName val="Signage"/>
      <sheetName val="Renovation"/>
      <sheetName val="Computer"/>
      <sheetName val="F&amp;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 BCBB ESC DPMR 2001"/>
      <sheetName val="CB BCBB ESC 2001"/>
      <sheetName val="cashbook-JUL'01"/>
      <sheetName val="Aging Report"/>
      <sheetName val="mbb cb07-01"/>
      <sheetName val="JOURNAL MBB 07-01"/>
      <sheetName val="Ret Payable"/>
      <sheetName val="Asset"/>
      <sheetName val="Cash&amp;Bank"/>
      <sheetName val="HQ - GL Inc"/>
      <sheetName val="JOURNAL 07-01 - BCBB"/>
      <sheetName val="HQ - GL Exp"/>
      <sheetName val="Other Liabilities"/>
      <sheetName val="audit adj"/>
      <sheetName val="JOURNAL 07-01 - BCBB ACC"/>
      <sheetName val="WIP"/>
      <sheetName val="Debtors"/>
      <sheetName val="pcsb(t)"/>
      <sheetName val="Journal"/>
      <sheetName val="SummaryWIP"/>
      <sheetName val="Turnover"/>
      <sheetName val="apptmt of audit adj - p11"/>
      <sheetName val="segregationWIP"/>
      <sheetName val="segregationWIP (2)"/>
      <sheetName val="Zone2 Pub &amp; Govt"/>
      <sheetName val="Apptmt of Staff Insurance"/>
      <sheetName val="Salary"/>
      <sheetName val="Allowance for June'01"/>
      <sheetName val="CostofWorkDone"/>
      <sheetName val="Ret Receivable"/>
      <sheetName val="P&amp;L PjE July '01"/>
      <sheetName val="BS PjE July '01"/>
      <sheetName val="Trial B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6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tor"/>
    </sheetNames>
    <sheetDataSet>
      <sheetData sheetId="0">
        <row r="31">
          <cell r="B31" t="str">
            <v>BIMB SECURITIES SDN BHD (290163-X)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4 (2)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5"/>
  <sheetViews>
    <sheetView tabSelected="1" zoomScaleSheetLayoutView="90" workbookViewId="0" topLeftCell="A1">
      <pane ySplit="11" topLeftCell="BM12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43.8515625" style="0" customWidth="1"/>
    <col min="2" max="2" width="5.7109375" style="0" customWidth="1"/>
    <col min="3" max="3" width="1.8515625" style="0" customWidth="1"/>
    <col min="4" max="4" width="13.7109375" style="0" customWidth="1"/>
    <col min="5" max="5" width="2.7109375" style="0" customWidth="1"/>
    <col min="6" max="6" width="14.57421875" style="0" customWidth="1"/>
    <col min="7" max="7" width="2.57421875" style="0" customWidth="1"/>
    <col min="8" max="8" width="13.7109375" style="0" customWidth="1"/>
    <col min="9" max="9" width="2.7109375" style="0" customWidth="1"/>
    <col min="10" max="10" width="15.7109375" style="0" customWidth="1"/>
  </cols>
  <sheetData>
    <row r="1" ht="12.75">
      <c r="A1" s="3" t="s">
        <v>0</v>
      </c>
    </row>
    <row r="2" ht="12.75">
      <c r="A2" s="3" t="s">
        <v>31</v>
      </c>
    </row>
    <row r="3" spans="1:10" ht="12.75">
      <c r="A3" s="54" t="s">
        <v>127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>
      <c r="A4" s="54" t="s">
        <v>1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2.7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41"/>
      <c r="B6" s="43"/>
      <c r="C6" s="43"/>
      <c r="D6" s="75" t="s">
        <v>32</v>
      </c>
      <c r="E6" s="75"/>
      <c r="F6" s="75"/>
      <c r="G6" s="43"/>
      <c r="H6" s="75" t="s">
        <v>33</v>
      </c>
      <c r="I6" s="75"/>
      <c r="J6" s="75"/>
    </row>
    <row r="7" spans="1:10" ht="12.75">
      <c r="A7" s="41"/>
      <c r="B7" s="43"/>
      <c r="C7" s="43"/>
      <c r="D7" s="43" t="s">
        <v>6</v>
      </c>
      <c r="E7" s="43"/>
      <c r="F7" s="43" t="s">
        <v>34</v>
      </c>
      <c r="G7" s="43"/>
      <c r="H7" s="43" t="s">
        <v>6</v>
      </c>
      <c r="I7" s="43"/>
      <c r="J7" s="43" t="s">
        <v>34</v>
      </c>
    </row>
    <row r="8" spans="1:10" ht="12.75">
      <c r="A8" s="41"/>
      <c r="B8" s="43"/>
      <c r="C8" s="43"/>
      <c r="D8" s="43" t="s">
        <v>7</v>
      </c>
      <c r="E8" s="43"/>
      <c r="F8" s="43" t="s">
        <v>35</v>
      </c>
      <c r="G8" s="43"/>
      <c r="H8" s="43" t="s">
        <v>7</v>
      </c>
      <c r="I8" s="43"/>
      <c r="J8" s="43" t="s">
        <v>35</v>
      </c>
    </row>
    <row r="9" spans="1:10" ht="12.75">
      <c r="A9" s="41"/>
      <c r="B9" s="43"/>
      <c r="C9" s="43"/>
      <c r="D9" s="43" t="s">
        <v>36</v>
      </c>
      <c r="E9" s="43"/>
      <c r="F9" s="43" t="s">
        <v>8</v>
      </c>
      <c r="G9" s="43"/>
      <c r="H9" s="43" t="s">
        <v>37</v>
      </c>
      <c r="I9" s="43"/>
      <c r="J9" s="43" t="s">
        <v>38</v>
      </c>
    </row>
    <row r="10" spans="1:10" ht="13.5" thickBot="1">
      <c r="A10" s="41"/>
      <c r="B10" s="44" t="s">
        <v>10</v>
      </c>
      <c r="C10" s="23"/>
      <c r="D10" s="45" t="s">
        <v>128</v>
      </c>
      <c r="E10" s="46"/>
      <c r="F10" s="45" t="s">
        <v>129</v>
      </c>
      <c r="G10" s="46"/>
      <c r="H10" s="45" t="s">
        <v>128</v>
      </c>
      <c r="I10" s="46"/>
      <c r="J10" s="45" t="s">
        <v>129</v>
      </c>
    </row>
    <row r="11" spans="1:10" ht="12.75">
      <c r="A11" s="41"/>
      <c r="B11" s="43"/>
      <c r="C11" s="43"/>
      <c r="D11" s="43" t="s">
        <v>11</v>
      </c>
      <c r="E11" s="43"/>
      <c r="F11" s="43" t="s">
        <v>11</v>
      </c>
      <c r="G11" s="43"/>
      <c r="H11" s="43" t="s">
        <v>11</v>
      </c>
      <c r="I11" s="43"/>
      <c r="J11" s="43" t="s">
        <v>11</v>
      </c>
    </row>
    <row r="12" spans="1:18" ht="12.75">
      <c r="A12" s="41"/>
      <c r="B12" s="41"/>
      <c r="C12" s="41"/>
      <c r="D12" s="13"/>
      <c r="E12" s="13"/>
      <c r="F12" s="13"/>
      <c r="G12" s="13"/>
      <c r="H12" s="13"/>
      <c r="I12" s="13"/>
      <c r="J12" s="13"/>
      <c r="K12" s="4"/>
      <c r="L12" s="4"/>
      <c r="M12" s="4"/>
      <c r="N12" s="4"/>
      <c r="O12" s="4"/>
      <c r="P12" s="4"/>
      <c r="Q12" s="4"/>
      <c r="R12" s="4"/>
    </row>
    <row r="13" spans="1:18" ht="12.75">
      <c r="A13" s="41" t="s">
        <v>39</v>
      </c>
      <c r="B13" s="43" t="s">
        <v>65</v>
      </c>
      <c r="C13" s="43"/>
      <c r="D13" s="40">
        <v>5478478</v>
      </c>
      <c r="E13" s="47"/>
      <c r="F13" s="62">
        <v>4543476</v>
      </c>
      <c r="G13" s="47"/>
      <c r="H13" s="47">
        <v>13006867</v>
      </c>
      <c r="I13" s="47"/>
      <c r="J13" s="62">
        <v>9054666</v>
      </c>
      <c r="K13" s="4"/>
      <c r="L13" s="4"/>
      <c r="M13" s="4"/>
      <c r="N13" s="4"/>
      <c r="O13" s="4"/>
      <c r="P13" s="4"/>
      <c r="Q13" s="4"/>
      <c r="R13" s="4"/>
    </row>
    <row r="14" spans="1:18" ht="12.75">
      <c r="A14" s="41"/>
      <c r="B14" s="41"/>
      <c r="C14" s="41"/>
      <c r="D14" s="40"/>
      <c r="E14" s="47"/>
      <c r="F14" s="47"/>
      <c r="G14" s="47"/>
      <c r="H14" s="48"/>
      <c r="I14" s="47"/>
      <c r="J14" s="62"/>
      <c r="K14" s="4"/>
      <c r="L14" s="4"/>
      <c r="M14" s="4"/>
      <c r="N14" s="4"/>
      <c r="O14" s="4"/>
      <c r="P14" s="4"/>
      <c r="Q14" s="4"/>
      <c r="R14" s="4"/>
    </row>
    <row r="15" spans="1:18" ht="12.75">
      <c r="A15" s="41" t="s">
        <v>40</v>
      </c>
      <c r="B15" s="41"/>
      <c r="C15" s="41"/>
      <c r="D15" s="49">
        <v>-3734939</v>
      </c>
      <c r="E15" s="47"/>
      <c r="F15" s="63">
        <v>-1578770</v>
      </c>
      <c r="G15" s="47"/>
      <c r="H15" s="50">
        <v>-8095239</v>
      </c>
      <c r="I15" s="47"/>
      <c r="J15" s="63">
        <v>-3551251</v>
      </c>
      <c r="K15" s="4"/>
      <c r="L15" s="4"/>
      <c r="M15" s="4"/>
      <c r="N15" s="4"/>
      <c r="O15" s="4"/>
      <c r="P15" s="4"/>
      <c r="Q15" s="4"/>
      <c r="R15" s="4"/>
    </row>
    <row r="16" spans="1:18" ht="12.75">
      <c r="A16" s="41"/>
      <c r="B16" s="41"/>
      <c r="C16" s="41"/>
      <c r="D16" s="40"/>
      <c r="E16" s="47"/>
      <c r="F16" s="47"/>
      <c r="G16" s="47"/>
      <c r="H16" s="47"/>
      <c r="I16" s="47"/>
      <c r="J16" s="62"/>
      <c r="K16" s="4"/>
      <c r="L16" s="4"/>
      <c r="M16" s="4"/>
      <c r="N16" s="4"/>
      <c r="O16" s="4"/>
      <c r="P16" s="4"/>
      <c r="Q16" s="4"/>
      <c r="R16" s="4"/>
    </row>
    <row r="17" spans="1:18" ht="12.75">
      <c r="A17" s="41" t="s">
        <v>41</v>
      </c>
      <c r="B17" s="41"/>
      <c r="C17" s="41"/>
      <c r="D17" s="47">
        <f>D13+D15</f>
        <v>1743539</v>
      </c>
      <c r="E17" s="47"/>
      <c r="F17" s="47">
        <f>F13+F15</f>
        <v>2964706</v>
      </c>
      <c r="G17" s="47"/>
      <c r="H17" s="47">
        <f>H13+H15</f>
        <v>4911628</v>
      </c>
      <c r="I17" s="47"/>
      <c r="J17" s="47">
        <f>J13+J15</f>
        <v>5503415</v>
      </c>
      <c r="K17" s="4"/>
      <c r="L17" s="4"/>
      <c r="M17" s="4"/>
      <c r="N17" s="4"/>
      <c r="O17" s="4"/>
      <c r="P17" s="4"/>
      <c r="Q17" s="4"/>
      <c r="R17" s="4"/>
    </row>
    <row r="18" spans="1:18" ht="12.75">
      <c r="A18" s="41"/>
      <c r="B18" s="41"/>
      <c r="C18" s="41"/>
      <c r="D18" s="40"/>
      <c r="E18" s="47"/>
      <c r="F18" s="47"/>
      <c r="G18" s="47"/>
      <c r="H18" s="47"/>
      <c r="I18" s="47"/>
      <c r="J18" s="62"/>
      <c r="K18" s="4"/>
      <c r="L18" s="4"/>
      <c r="M18" s="4"/>
      <c r="N18" s="4"/>
      <c r="O18" s="4"/>
      <c r="P18" s="4"/>
      <c r="Q18" s="4"/>
      <c r="R18" s="4"/>
    </row>
    <row r="19" spans="1:18" ht="12.75">
      <c r="A19" s="41" t="s">
        <v>126</v>
      </c>
      <c r="B19" s="41"/>
      <c r="C19" s="41"/>
      <c r="D19" s="40">
        <v>515</v>
      </c>
      <c r="E19" s="47"/>
      <c r="F19" s="73">
        <v>0</v>
      </c>
      <c r="G19" s="47"/>
      <c r="H19" s="47">
        <v>788</v>
      </c>
      <c r="I19" s="47"/>
      <c r="J19" s="74">
        <v>0</v>
      </c>
      <c r="K19" s="4"/>
      <c r="L19" s="4"/>
      <c r="M19" s="4"/>
      <c r="N19" s="4"/>
      <c r="O19" s="4"/>
      <c r="P19" s="4"/>
      <c r="Q19" s="4"/>
      <c r="R19" s="4"/>
    </row>
    <row r="20" spans="1:18" ht="12.75">
      <c r="A20" s="41"/>
      <c r="B20" s="41"/>
      <c r="C20" s="41"/>
      <c r="D20" s="40"/>
      <c r="E20" s="47"/>
      <c r="F20" s="47"/>
      <c r="G20" s="47"/>
      <c r="H20" s="47"/>
      <c r="I20" s="47"/>
      <c r="J20" s="62"/>
      <c r="K20" s="4"/>
      <c r="L20" s="4"/>
      <c r="M20" s="4"/>
      <c r="N20" s="4"/>
      <c r="O20" s="4"/>
      <c r="P20" s="4"/>
      <c r="Q20" s="4"/>
      <c r="R20" s="4"/>
    </row>
    <row r="21" spans="1:18" ht="12.75">
      <c r="A21" t="s">
        <v>42</v>
      </c>
      <c r="D21" s="18">
        <v>-2943853</v>
      </c>
      <c r="E21" s="16"/>
      <c r="F21" s="64">
        <v>-2161918</v>
      </c>
      <c r="G21" s="16"/>
      <c r="H21" s="19">
        <v>-5638890</v>
      </c>
      <c r="I21" s="16"/>
      <c r="J21" s="64">
        <v>-4396979</v>
      </c>
      <c r="K21" s="4"/>
      <c r="L21" s="4"/>
      <c r="M21" s="4"/>
      <c r="N21" s="4"/>
      <c r="O21" s="4"/>
      <c r="P21" s="4"/>
      <c r="Q21" s="4"/>
      <c r="R21" s="4"/>
    </row>
    <row r="22" spans="4:18" ht="12.75">
      <c r="D22" s="15"/>
      <c r="E22" s="16"/>
      <c r="F22" s="16"/>
      <c r="G22" s="16"/>
      <c r="H22" s="16"/>
      <c r="I22" s="16"/>
      <c r="J22" s="65"/>
      <c r="K22" s="4"/>
      <c r="L22" s="4"/>
      <c r="M22" s="4"/>
      <c r="N22" s="4"/>
      <c r="O22" s="4"/>
      <c r="P22" s="4"/>
      <c r="Q22" s="4"/>
      <c r="R22" s="4"/>
    </row>
    <row r="23" spans="1:18" ht="12.75">
      <c r="A23" t="s">
        <v>43</v>
      </c>
      <c r="D23" s="15">
        <f>D17+D21+D19</f>
        <v>-1199799</v>
      </c>
      <c r="E23" s="16"/>
      <c r="F23" s="15">
        <f>F17+F21+F19</f>
        <v>802788</v>
      </c>
      <c r="G23" s="16"/>
      <c r="H23" s="15">
        <f>H17+H19+H21</f>
        <v>-726474</v>
      </c>
      <c r="I23" s="16"/>
      <c r="J23" s="15">
        <f>J17+J19+J21</f>
        <v>1106436</v>
      </c>
      <c r="K23" s="4"/>
      <c r="L23" s="4"/>
      <c r="M23" s="4"/>
      <c r="N23" s="4"/>
      <c r="O23" s="4"/>
      <c r="P23" s="4"/>
      <c r="Q23" s="4"/>
      <c r="R23" s="4"/>
    </row>
    <row r="24" spans="4:18" ht="12.75">
      <c r="D24" s="15"/>
      <c r="E24" s="16"/>
      <c r="F24" s="16"/>
      <c r="G24" s="16"/>
      <c r="H24" s="16"/>
      <c r="I24" s="16"/>
      <c r="J24" s="65"/>
      <c r="K24" s="4"/>
      <c r="L24" s="4"/>
      <c r="M24" s="4"/>
      <c r="N24" s="4"/>
      <c r="O24" s="4"/>
      <c r="P24" s="4"/>
      <c r="Q24" s="4"/>
      <c r="R24" s="4"/>
    </row>
    <row r="25" spans="1:18" ht="12.75">
      <c r="A25" t="s">
        <v>44</v>
      </c>
      <c r="D25" s="15">
        <v>93958</v>
      </c>
      <c r="E25" s="16"/>
      <c r="F25" s="65">
        <v>336</v>
      </c>
      <c r="G25" s="16"/>
      <c r="H25" s="16">
        <v>109472</v>
      </c>
      <c r="I25" s="16"/>
      <c r="J25" s="65">
        <v>25261</v>
      </c>
      <c r="K25" s="4"/>
      <c r="L25" s="4"/>
      <c r="M25" s="4"/>
      <c r="N25" s="4"/>
      <c r="O25" s="4"/>
      <c r="P25" s="4"/>
      <c r="Q25" s="4"/>
      <c r="R25" s="4"/>
    </row>
    <row r="26" spans="1:18" ht="12.75">
      <c r="A26" t="s">
        <v>45</v>
      </c>
      <c r="D26" s="20">
        <v>-117777</v>
      </c>
      <c r="E26" s="16"/>
      <c r="F26" s="65">
        <v>-77064</v>
      </c>
      <c r="G26" s="16"/>
      <c r="H26" s="16">
        <v>-214255</v>
      </c>
      <c r="I26" s="16"/>
      <c r="J26" s="65">
        <v>-153551</v>
      </c>
      <c r="K26" s="4"/>
      <c r="L26" s="4"/>
      <c r="M26" s="4"/>
      <c r="N26" s="4"/>
      <c r="O26" s="4"/>
      <c r="P26" s="4"/>
      <c r="Q26" s="4"/>
      <c r="R26" s="4"/>
    </row>
    <row r="27" spans="4:18" ht="12.75">
      <c r="D27" s="18"/>
      <c r="E27" s="16"/>
      <c r="F27" s="19"/>
      <c r="G27" s="16"/>
      <c r="H27" s="19"/>
      <c r="I27" s="16"/>
      <c r="J27" s="64"/>
      <c r="K27" s="4"/>
      <c r="L27" s="4"/>
      <c r="M27" s="4"/>
      <c r="N27" s="4"/>
      <c r="O27" s="4"/>
      <c r="P27" s="4"/>
      <c r="Q27" s="4"/>
      <c r="R27" s="4"/>
    </row>
    <row r="28" spans="4:18" ht="12.75">
      <c r="D28" s="15"/>
      <c r="E28" s="16"/>
      <c r="F28" s="16"/>
      <c r="G28" s="16"/>
      <c r="H28" s="16"/>
      <c r="I28" s="16"/>
      <c r="J28" s="65"/>
      <c r="K28" s="4"/>
      <c r="L28" s="4"/>
      <c r="M28" s="4"/>
      <c r="N28" s="4"/>
      <c r="O28" s="4"/>
      <c r="P28" s="4"/>
      <c r="Q28" s="4"/>
      <c r="R28" s="4"/>
    </row>
    <row r="29" spans="1:18" ht="12.75">
      <c r="A29" t="s">
        <v>46</v>
      </c>
      <c r="D29" s="40">
        <f>SUM(D23:D27)</f>
        <v>-1223618</v>
      </c>
      <c r="E29" s="16"/>
      <c r="F29" s="40">
        <f>SUM(F23:F27)</f>
        <v>726060</v>
      </c>
      <c r="G29" s="17"/>
      <c r="H29" s="15">
        <f>SUM(H23:H27)</f>
        <v>-831257</v>
      </c>
      <c r="I29" s="17"/>
      <c r="J29" s="15">
        <f>SUM(J23:J27)</f>
        <v>978146</v>
      </c>
      <c r="K29" s="4"/>
      <c r="L29" s="4"/>
      <c r="M29" s="4"/>
      <c r="N29" s="4"/>
      <c r="O29" s="4"/>
      <c r="P29" s="4"/>
      <c r="Q29" s="4"/>
      <c r="R29" s="4"/>
    </row>
    <row r="30" spans="4:18" ht="12.75">
      <c r="D30" s="15"/>
      <c r="E30" s="16"/>
      <c r="F30" s="22"/>
      <c r="G30" s="16"/>
      <c r="H30" s="16"/>
      <c r="I30" s="16"/>
      <c r="J30" s="66"/>
      <c r="K30" s="4"/>
      <c r="L30" s="4"/>
      <c r="M30" s="4"/>
      <c r="N30" s="4"/>
      <c r="O30" s="4"/>
      <c r="P30" s="4"/>
      <c r="Q30" s="4"/>
      <c r="R30" s="4"/>
    </row>
    <row r="31" spans="1:18" ht="12.75">
      <c r="A31" t="s">
        <v>47</v>
      </c>
      <c r="B31" s="1" t="s">
        <v>66</v>
      </c>
      <c r="D31" s="20">
        <v>57726</v>
      </c>
      <c r="E31" s="16"/>
      <c r="F31" s="66">
        <v>-52453</v>
      </c>
      <c r="G31" s="16"/>
      <c r="H31" s="16">
        <v>-80678</v>
      </c>
      <c r="I31" s="16"/>
      <c r="J31" s="66">
        <v>-52453</v>
      </c>
      <c r="K31" s="4"/>
      <c r="L31" s="4"/>
      <c r="M31" s="4"/>
      <c r="N31" s="4"/>
      <c r="O31" s="4"/>
      <c r="P31" s="4"/>
      <c r="Q31" s="4"/>
      <c r="R31" s="4"/>
    </row>
    <row r="32" spans="4:18" ht="12.75">
      <c r="D32" s="18"/>
      <c r="E32" s="19"/>
      <c r="F32" s="19"/>
      <c r="G32" s="19"/>
      <c r="H32" s="19"/>
      <c r="I32" s="19"/>
      <c r="J32" s="64"/>
      <c r="K32" s="4"/>
      <c r="L32" s="4"/>
      <c r="M32" s="4"/>
      <c r="N32" s="4"/>
      <c r="O32" s="4"/>
      <c r="P32" s="4"/>
      <c r="Q32" s="4"/>
      <c r="R32" s="4"/>
    </row>
    <row r="33" spans="1:18" ht="12.75">
      <c r="A33" t="s">
        <v>48</v>
      </c>
      <c r="D33" s="20">
        <f>D29+D31</f>
        <v>-1165892</v>
      </c>
      <c r="E33" s="17"/>
      <c r="F33" s="20">
        <f>F29+F31</f>
        <v>673607</v>
      </c>
      <c r="G33" s="17"/>
      <c r="H33" s="20">
        <f>H29+H31</f>
        <v>-911935</v>
      </c>
      <c r="I33" s="17"/>
      <c r="J33" s="20">
        <f>J29+J31</f>
        <v>925693</v>
      </c>
      <c r="K33" s="4"/>
      <c r="L33" s="4"/>
      <c r="M33" s="4"/>
      <c r="N33" s="4"/>
      <c r="O33" s="4"/>
      <c r="P33" s="4"/>
      <c r="Q33" s="4"/>
      <c r="R33" s="4"/>
    </row>
    <row r="34" spans="4:18" ht="12.75">
      <c r="D34" s="15"/>
      <c r="E34" s="16"/>
      <c r="F34" s="16"/>
      <c r="G34" s="16"/>
      <c r="H34" s="16"/>
      <c r="I34" s="16"/>
      <c r="J34" s="65"/>
      <c r="K34" s="4"/>
      <c r="L34" s="4"/>
      <c r="M34" s="4"/>
      <c r="N34" s="4"/>
      <c r="O34" s="4"/>
      <c r="P34" s="4"/>
      <c r="Q34" s="4"/>
      <c r="R34" s="4"/>
    </row>
    <row r="35" spans="1:18" ht="12.75">
      <c r="A35" t="s">
        <v>27</v>
      </c>
      <c r="D35" s="20">
        <v>28953</v>
      </c>
      <c r="E35" s="16"/>
      <c r="F35" s="65">
        <v>797</v>
      </c>
      <c r="G35" s="16"/>
      <c r="H35" s="16">
        <v>-79252</v>
      </c>
      <c r="I35" s="16"/>
      <c r="J35" s="65">
        <v>926</v>
      </c>
      <c r="K35" s="4"/>
      <c r="L35" s="4"/>
      <c r="M35" s="4"/>
      <c r="N35" s="4"/>
      <c r="O35" s="4"/>
      <c r="P35" s="4"/>
      <c r="Q35" s="4"/>
      <c r="R35" s="4"/>
    </row>
    <row r="36" spans="4:18" ht="12.75">
      <c r="D36" s="15"/>
      <c r="E36" s="16"/>
      <c r="F36" s="16"/>
      <c r="G36" s="16"/>
      <c r="H36" s="16"/>
      <c r="I36" s="16"/>
      <c r="J36" s="65"/>
      <c r="K36" s="4"/>
      <c r="L36" s="4"/>
      <c r="M36" s="4"/>
      <c r="N36" s="4"/>
      <c r="O36" s="4"/>
      <c r="P36" s="4"/>
      <c r="Q36" s="4"/>
      <c r="R36" s="4"/>
    </row>
    <row r="37" spans="1:18" ht="13.5" thickBot="1">
      <c r="A37" t="s">
        <v>49</v>
      </c>
      <c r="D37" s="21">
        <f>D33+D35</f>
        <v>-1136939</v>
      </c>
      <c r="E37" s="16"/>
      <c r="F37" s="21">
        <f>F33+F35</f>
        <v>674404</v>
      </c>
      <c r="G37" s="16"/>
      <c r="H37" s="21">
        <f>H33+H35</f>
        <v>-991187</v>
      </c>
      <c r="I37" s="16"/>
      <c r="J37" s="21">
        <f>J33+J35</f>
        <v>926619</v>
      </c>
      <c r="K37" s="4"/>
      <c r="L37" s="4"/>
      <c r="M37" s="4"/>
      <c r="N37" s="4"/>
      <c r="O37" s="4"/>
      <c r="P37" s="4"/>
      <c r="Q37" s="4"/>
      <c r="R37" s="4"/>
    </row>
    <row r="38" spans="4:18" ht="13.5" thickTop="1">
      <c r="D38" s="10"/>
      <c r="E38" s="4"/>
      <c r="F38" s="4"/>
      <c r="G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4:18" ht="12.75">
      <c r="D39" s="10"/>
      <c r="E39" s="4"/>
      <c r="F39" s="4"/>
      <c r="G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t="s">
        <v>50</v>
      </c>
      <c r="B40" s="1"/>
      <c r="C40" s="1"/>
      <c r="D40" s="51"/>
      <c r="E40" s="13"/>
      <c r="F40" s="13"/>
      <c r="G40" s="13"/>
      <c r="H40" s="41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11" t="s">
        <v>67</v>
      </c>
      <c r="B41" s="1" t="s">
        <v>64</v>
      </c>
      <c r="D41" s="72" t="s">
        <v>144</v>
      </c>
      <c r="E41" s="68"/>
      <c r="F41" s="69">
        <v>0.02</v>
      </c>
      <c r="G41" s="70"/>
      <c r="H41" s="71" t="s">
        <v>143</v>
      </c>
      <c r="I41" s="68"/>
      <c r="J41" s="69">
        <v>0.05</v>
      </c>
      <c r="K41" s="4"/>
      <c r="L41" s="4"/>
      <c r="M41" s="4"/>
      <c r="N41" s="4"/>
      <c r="O41" s="4"/>
      <c r="P41" s="4"/>
      <c r="Q41" s="4"/>
      <c r="R41" s="4"/>
    </row>
    <row r="42" spans="1:18" ht="12.75">
      <c r="A42" s="11" t="s">
        <v>68</v>
      </c>
      <c r="D42" s="53" t="s">
        <v>51</v>
      </c>
      <c r="E42" s="13"/>
      <c r="F42" s="53" t="s">
        <v>51</v>
      </c>
      <c r="G42" s="13"/>
      <c r="H42" s="53" t="s">
        <v>51</v>
      </c>
      <c r="I42" s="4"/>
      <c r="J42" s="53" t="s">
        <v>51</v>
      </c>
      <c r="K42" s="4"/>
      <c r="L42" s="4"/>
      <c r="M42" s="4"/>
      <c r="N42" s="4"/>
      <c r="O42" s="4"/>
      <c r="P42" s="4"/>
      <c r="Q42" s="4"/>
      <c r="R42" s="4"/>
    </row>
    <row r="43" spans="4:18" ht="12.75">
      <c r="D43" s="51"/>
      <c r="E43" s="13"/>
      <c r="F43" s="52"/>
      <c r="G43" s="13"/>
      <c r="H43" s="13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1"/>
      <c r="B44" s="41"/>
      <c r="C44" s="41"/>
      <c r="D44" s="41"/>
      <c r="E44" s="41"/>
      <c r="F44" s="4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1"/>
      <c r="B45" s="41"/>
      <c r="C45" s="41"/>
      <c r="D45" s="41"/>
      <c r="E45" s="41"/>
      <c r="F45" s="4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4:18" ht="12.75">
      <c r="D46" s="2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4:18" ht="12.75">
      <c r="D47" s="2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4:18" ht="12.75">
      <c r="D48" s="2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4:8" ht="12.75">
      <c r="D49" s="10"/>
      <c r="H49" s="28"/>
    </row>
    <row r="50" ht="12.75">
      <c r="D50" s="10"/>
    </row>
    <row r="51" spans="1:4" ht="12.75">
      <c r="A51" s="25"/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</sheetData>
  <mergeCells count="2">
    <mergeCell ref="D6:F6"/>
    <mergeCell ref="H6:J6"/>
  </mergeCells>
  <printOptions/>
  <pageMargins left="0.5" right="0" top="1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22">
      <selection activeCell="D43" sqref="D43"/>
    </sheetView>
  </sheetViews>
  <sheetFormatPr defaultColWidth="9.140625" defaultRowHeight="12.75"/>
  <cols>
    <col min="1" max="1" width="37.140625" style="0" customWidth="1"/>
    <col min="2" max="2" width="7.421875" style="0" customWidth="1"/>
    <col min="3" max="3" width="4.28125" style="0" customWidth="1"/>
    <col min="4" max="4" width="16.00390625" style="0" customWidth="1"/>
    <col min="5" max="5" width="2.28125" style="0" customWidth="1"/>
    <col min="6" max="6" width="16.00390625" style="0" customWidth="1"/>
    <col min="7" max="7" width="3.00390625" style="0" customWidth="1"/>
    <col min="8" max="8" width="4.7109375" style="0" bestFit="1" customWidth="1"/>
    <col min="9" max="9" width="10.8515625" style="0" bestFit="1" customWidth="1"/>
  </cols>
  <sheetData>
    <row r="1" s="3" customFormat="1" ht="12.75">
      <c r="A1" s="3" t="s">
        <v>0</v>
      </c>
    </row>
    <row r="2" s="3" customFormat="1" ht="12.75">
      <c r="A2" s="3" t="s">
        <v>130</v>
      </c>
    </row>
    <row r="3" s="3" customFormat="1" ht="12.75">
      <c r="A3" s="3" t="s">
        <v>127</v>
      </c>
    </row>
    <row r="4" s="3" customFormat="1" ht="12.75">
      <c r="A4" s="3" t="s">
        <v>1</v>
      </c>
    </row>
    <row r="5" spans="4:6" ht="12.75">
      <c r="D5" s="1"/>
      <c r="E5" s="1"/>
      <c r="F5" s="1"/>
    </row>
    <row r="6" spans="4:7" ht="12.75">
      <c r="D6" s="9" t="s">
        <v>2</v>
      </c>
      <c r="E6" s="9"/>
      <c r="F6" s="9" t="s">
        <v>3</v>
      </c>
      <c r="G6" s="3"/>
    </row>
    <row r="7" spans="4:7" ht="12.75">
      <c r="D7" s="9" t="s">
        <v>4</v>
      </c>
      <c r="E7" s="9"/>
      <c r="F7" s="9" t="s">
        <v>5</v>
      </c>
      <c r="G7" s="3"/>
    </row>
    <row r="8" spans="4:7" ht="12.75">
      <c r="D8" s="9" t="s">
        <v>6</v>
      </c>
      <c r="E8" s="9"/>
      <c r="F8" s="9" t="s">
        <v>7</v>
      </c>
      <c r="G8" s="3"/>
    </row>
    <row r="9" spans="4:7" ht="12.75">
      <c r="D9" s="9" t="s">
        <v>8</v>
      </c>
      <c r="E9" s="9"/>
      <c r="F9" s="9" t="s">
        <v>9</v>
      </c>
      <c r="G9" s="3"/>
    </row>
    <row r="10" spans="2:7" ht="13.5" thickBot="1">
      <c r="B10" s="23"/>
      <c r="D10" s="29" t="s">
        <v>128</v>
      </c>
      <c r="E10" s="9"/>
      <c r="F10" s="29" t="s">
        <v>75</v>
      </c>
      <c r="G10" s="3"/>
    </row>
    <row r="11" spans="2:7" ht="12.75">
      <c r="B11" s="24"/>
      <c r="D11" s="9" t="s">
        <v>11</v>
      </c>
      <c r="E11" s="9"/>
      <c r="F11" s="9" t="s">
        <v>11</v>
      </c>
      <c r="G11" s="3"/>
    </row>
    <row r="12" spans="1:9" ht="12.75">
      <c r="A12" s="3" t="s">
        <v>12</v>
      </c>
      <c r="I12" s="41"/>
    </row>
    <row r="13" spans="1:9" ht="12.75">
      <c r="A13" t="s">
        <v>13</v>
      </c>
      <c r="D13" s="4">
        <v>17447318</v>
      </c>
      <c r="E13" s="4"/>
      <c r="F13" s="4">
        <v>12279844</v>
      </c>
      <c r="H13" s="4"/>
      <c r="I13" s="13"/>
    </row>
    <row r="14" spans="1:9" ht="12.75" hidden="1">
      <c r="A14" t="s">
        <v>14</v>
      </c>
      <c r="D14" s="4">
        <v>0</v>
      </c>
      <c r="E14" s="4"/>
      <c r="F14" s="4">
        <v>0</v>
      </c>
      <c r="H14" s="4"/>
      <c r="I14" s="41"/>
    </row>
    <row r="15" spans="1:9" ht="12.75">
      <c r="A15" t="s">
        <v>15</v>
      </c>
      <c r="D15" s="4">
        <v>200994</v>
      </c>
      <c r="E15" s="4"/>
      <c r="F15" s="4">
        <v>70000</v>
      </c>
      <c r="I15" s="13"/>
    </row>
    <row r="16" spans="1:9" ht="12.75">
      <c r="A16" t="s">
        <v>16</v>
      </c>
      <c r="D16" s="4">
        <v>511461</v>
      </c>
      <c r="E16" s="4"/>
      <c r="F16" s="4">
        <v>511461</v>
      </c>
      <c r="I16" s="13"/>
    </row>
    <row r="17" spans="1:9" ht="12.75">
      <c r="A17" t="s">
        <v>138</v>
      </c>
      <c r="D17" s="4">
        <v>67500</v>
      </c>
      <c r="E17" s="4"/>
      <c r="F17" s="4"/>
      <c r="I17" s="13"/>
    </row>
    <row r="18" spans="1:9" ht="12.75">
      <c r="A18" t="s">
        <v>70</v>
      </c>
      <c r="D18" s="4">
        <v>1057102</v>
      </c>
      <c r="E18" s="4"/>
      <c r="F18" s="4">
        <v>784849</v>
      </c>
      <c r="I18" s="13"/>
    </row>
    <row r="19" spans="4:9" ht="12.75">
      <c r="D19" s="4"/>
      <c r="E19" s="4"/>
      <c r="F19" s="4"/>
      <c r="I19" s="41"/>
    </row>
    <row r="20" spans="1:9" ht="12.75">
      <c r="A20" t="s">
        <v>17</v>
      </c>
      <c r="D20" s="4"/>
      <c r="E20" s="4"/>
      <c r="F20" s="4"/>
      <c r="I20" s="41"/>
    </row>
    <row r="21" spans="1:9" ht="12.75">
      <c r="A21" t="s">
        <v>18</v>
      </c>
      <c r="D21" s="4">
        <v>1936523</v>
      </c>
      <c r="E21" s="4"/>
      <c r="F21" s="4">
        <v>1599124</v>
      </c>
      <c r="I21" s="13"/>
    </row>
    <row r="22" spans="1:9" ht="12.75">
      <c r="A22" t="s">
        <v>73</v>
      </c>
      <c r="D22" s="4">
        <v>6400390</v>
      </c>
      <c r="E22" s="4"/>
      <c r="F22" s="4">
        <v>5441655</v>
      </c>
      <c r="I22" s="13"/>
    </row>
    <row r="23" spans="1:9" ht="12.75">
      <c r="A23" t="s">
        <v>74</v>
      </c>
      <c r="D23" s="4">
        <v>122254</v>
      </c>
      <c r="E23" s="4"/>
      <c r="F23" s="4">
        <v>3610349</v>
      </c>
      <c r="I23" s="13"/>
    </row>
    <row r="24" spans="1:9" ht="12.75">
      <c r="A24" t="s">
        <v>19</v>
      </c>
      <c r="D24" s="13">
        <v>419437</v>
      </c>
      <c r="E24" s="4"/>
      <c r="F24" s="4">
        <v>329902</v>
      </c>
      <c r="I24" s="13"/>
    </row>
    <row r="25" spans="1:9" ht="12.75">
      <c r="A25" t="s">
        <v>72</v>
      </c>
      <c r="D25" s="13">
        <v>1500000</v>
      </c>
      <c r="E25" s="4"/>
      <c r="F25" s="4">
        <v>4900000</v>
      </c>
      <c r="I25" s="13"/>
    </row>
    <row r="26" spans="1:9" ht="12.75">
      <c r="A26" t="s">
        <v>20</v>
      </c>
      <c r="D26" s="38">
        <v>4186013</v>
      </c>
      <c r="E26" s="4"/>
      <c r="F26" s="4">
        <v>765816</v>
      </c>
      <c r="I26" s="13"/>
    </row>
    <row r="27" spans="4:9" ht="12.75">
      <c r="D27" s="39">
        <f>SUM(D21:D26)</f>
        <v>14564617</v>
      </c>
      <c r="E27" s="4"/>
      <c r="F27" s="5">
        <f>SUM(F21:F26)</f>
        <v>16646846</v>
      </c>
      <c r="I27" s="41"/>
    </row>
    <row r="28" spans="4:9" ht="12.75">
      <c r="D28" s="13"/>
      <c r="E28" s="4"/>
      <c r="F28" s="4"/>
      <c r="I28" s="41"/>
    </row>
    <row r="29" spans="1:9" ht="12.75">
      <c r="A29" t="s">
        <v>21</v>
      </c>
      <c r="D29" s="13"/>
      <c r="E29" s="4"/>
      <c r="F29" s="4"/>
      <c r="I29" s="41"/>
    </row>
    <row r="30" spans="1:9" ht="12.75">
      <c r="A30" t="s">
        <v>76</v>
      </c>
      <c r="D30" s="13">
        <v>2035818</v>
      </c>
      <c r="E30" s="4"/>
      <c r="F30" s="4">
        <v>998254</v>
      </c>
      <c r="I30" s="13"/>
    </row>
    <row r="31" spans="1:9" ht="12.75">
      <c r="A31" t="s">
        <v>77</v>
      </c>
      <c r="D31" s="13">
        <v>3290951</v>
      </c>
      <c r="E31" s="4"/>
      <c r="F31" s="4">
        <v>1447282</v>
      </c>
      <c r="I31" s="13"/>
    </row>
    <row r="32" spans="1:9" ht="12.75">
      <c r="A32" t="s">
        <v>122</v>
      </c>
      <c r="D32" s="13">
        <v>1920746</v>
      </c>
      <c r="E32" s="4"/>
      <c r="F32" s="4">
        <v>389046</v>
      </c>
      <c r="I32" s="13"/>
    </row>
    <row r="33" spans="1:9" ht="12.75">
      <c r="A33" t="s">
        <v>78</v>
      </c>
      <c r="D33" s="13">
        <v>0</v>
      </c>
      <c r="E33" s="4"/>
      <c r="F33" s="4">
        <v>362264</v>
      </c>
      <c r="I33" s="13"/>
    </row>
    <row r="34" spans="1:9" ht="12.75">
      <c r="A34" t="s">
        <v>79</v>
      </c>
      <c r="D34" s="30">
        <v>162807</v>
      </c>
      <c r="E34" s="4"/>
      <c r="F34" s="4">
        <v>37434</v>
      </c>
      <c r="I34" s="13"/>
    </row>
    <row r="35" spans="4:9" ht="12.75">
      <c r="D35" s="5">
        <f>SUM(D30:D34)</f>
        <v>7410322</v>
      </c>
      <c r="E35" s="4"/>
      <c r="F35" s="5">
        <f>SUM(F30:F34)</f>
        <v>3234280</v>
      </c>
      <c r="I35" s="41"/>
    </row>
    <row r="36" spans="4:9" ht="12.75">
      <c r="D36" s="4"/>
      <c r="E36" s="4"/>
      <c r="F36" s="4"/>
      <c r="I36" s="41"/>
    </row>
    <row r="37" spans="1:9" ht="12.75">
      <c r="A37" t="s">
        <v>23</v>
      </c>
      <c r="D37" s="4">
        <f>D27-D35</f>
        <v>7154295</v>
      </c>
      <c r="E37" s="4"/>
      <c r="F37" s="4">
        <f>F27-F35</f>
        <v>13412566</v>
      </c>
      <c r="I37" s="41"/>
    </row>
    <row r="38" spans="4:9" ht="12.75">
      <c r="D38" s="4"/>
      <c r="E38" s="4"/>
      <c r="F38" s="4"/>
      <c r="I38" s="41"/>
    </row>
    <row r="39" spans="4:9" ht="13.5" thickBot="1">
      <c r="D39" s="6">
        <f>SUM(D13:D18)+D37</f>
        <v>26438670</v>
      </c>
      <c r="E39" s="4"/>
      <c r="F39" s="6">
        <f>SUM(F13:F18)+F37</f>
        <v>27058720</v>
      </c>
      <c r="I39" s="41"/>
    </row>
    <row r="40" spans="4:10" ht="13.5" thickTop="1">
      <c r="D40" s="4"/>
      <c r="E40" s="4"/>
      <c r="F40" s="4"/>
      <c r="I40" s="41"/>
      <c r="J40" s="4"/>
    </row>
    <row r="41" spans="1:9" ht="12.75">
      <c r="A41" s="3" t="s">
        <v>24</v>
      </c>
      <c r="D41" s="4"/>
      <c r="E41" s="4"/>
      <c r="F41" s="4"/>
      <c r="I41" s="41"/>
    </row>
    <row r="42" spans="1:9" ht="12.75">
      <c r="A42" t="s">
        <v>25</v>
      </c>
      <c r="D42" s="13">
        <v>15201840</v>
      </c>
      <c r="E42" s="4"/>
      <c r="F42" s="4">
        <v>15201840</v>
      </c>
      <c r="I42" s="13"/>
    </row>
    <row r="43" spans="1:9" ht="12.75">
      <c r="A43" t="s">
        <v>26</v>
      </c>
      <c r="D43" s="14">
        <v>4937967</v>
      </c>
      <c r="E43" s="4"/>
      <c r="F43" s="7">
        <v>5917395</v>
      </c>
      <c r="I43" s="13"/>
    </row>
    <row r="44" spans="4:9" ht="12.75">
      <c r="D44" s="8">
        <f>SUM(D42:D43)</f>
        <v>20139807</v>
      </c>
      <c r="E44" s="8"/>
      <c r="F44" s="8">
        <f>SUM(F42:F43)</f>
        <v>21119235</v>
      </c>
      <c r="I44" s="41"/>
    </row>
    <row r="45" spans="4:9" ht="12.75">
      <c r="D45" s="8"/>
      <c r="E45" s="8"/>
      <c r="F45" s="8"/>
      <c r="I45" s="41"/>
    </row>
    <row r="46" spans="1:9" ht="12.75">
      <c r="A46" t="s">
        <v>27</v>
      </c>
      <c r="D46" s="8">
        <v>207774</v>
      </c>
      <c r="E46" s="8"/>
      <c r="F46" s="8">
        <v>8522</v>
      </c>
      <c r="I46" s="13"/>
    </row>
    <row r="47" spans="4:9" ht="12.75">
      <c r="D47" s="8"/>
      <c r="E47" s="4"/>
      <c r="F47" s="8"/>
      <c r="I47" s="41"/>
    </row>
    <row r="48" spans="1:9" ht="12.75">
      <c r="A48" t="s">
        <v>28</v>
      </c>
      <c r="D48" s="4"/>
      <c r="E48" s="4"/>
      <c r="F48" s="4"/>
      <c r="I48" s="41"/>
    </row>
    <row r="49" spans="1:9" ht="12.75">
      <c r="A49" t="s">
        <v>22</v>
      </c>
      <c r="D49" s="4">
        <v>5869756</v>
      </c>
      <c r="E49" s="4"/>
      <c r="F49" s="4">
        <v>5685770</v>
      </c>
      <c r="I49" s="13"/>
    </row>
    <row r="50" spans="1:9" ht="12.75">
      <c r="A50" t="s">
        <v>29</v>
      </c>
      <c r="D50" s="4">
        <v>221333</v>
      </c>
      <c r="E50" s="4"/>
      <c r="F50" s="4">
        <v>245193</v>
      </c>
      <c r="I50" s="13"/>
    </row>
    <row r="51" spans="4:9" ht="13.5" thickBot="1">
      <c r="D51" s="6">
        <f>SUM(D44:D50)</f>
        <v>26438670</v>
      </c>
      <c r="E51" s="4"/>
      <c r="F51" s="6">
        <f>SUM(F44:F50)</f>
        <v>27058720</v>
      </c>
      <c r="I51" s="41"/>
    </row>
    <row r="52" spans="4:9" ht="13.5" thickTop="1">
      <c r="D52" s="8"/>
      <c r="E52" s="4"/>
      <c r="F52" s="8"/>
      <c r="I52" s="41"/>
    </row>
    <row r="53" spans="1:9" ht="12.75">
      <c r="A53" s="41" t="s">
        <v>30</v>
      </c>
      <c r="B53" s="41"/>
      <c r="C53" s="41"/>
      <c r="D53" s="13">
        <f>152000000+18400</f>
        <v>152018400</v>
      </c>
      <c r="E53" s="13"/>
      <c r="F53" s="13">
        <v>152018400</v>
      </c>
      <c r="I53" s="41"/>
    </row>
    <row r="54" spans="1:9" ht="12.75">
      <c r="A54" s="41" t="s">
        <v>69</v>
      </c>
      <c r="B54" s="41"/>
      <c r="C54" s="41"/>
      <c r="D54" s="52">
        <f>(D44-D14)/D53</f>
        <v>0.13248269288454556</v>
      </c>
      <c r="E54" s="13"/>
      <c r="F54" s="52">
        <f>(F44-D14)/F53</f>
        <v>0.13892551822674098</v>
      </c>
      <c r="I54" s="41"/>
    </row>
    <row r="55" spans="1:9" ht="12.75">
      <c r="A55" s="41"/>
      <c r="B55" s="41"/>
      <c r="C55" s="41"/>
      <c r="D55" s="13"/>
      <c r="E55" s="13"/>
      <c r="F55" s="13"/>
      <c r="I55" s="41"/>
    </row>
    <row r="56" spans="1:9" ht="12.75">
      <c r="A56" s="41" t="s">
        <v>117</v>
      </c>
      <c r="B56" s="41"/>
      <c r="C56" s="41"/>
      <c r="D56" s="13"/>
      <c r="E56" s="13"/>
      <c r="F56" s="13"/>
      <c r="G56" s="41"/>
      <c r="I56" s="41"/>
    </row>
    <row r="57" spans="1:6" ht="12.75">
      <c r="A57" s="41" t="s">
        <v>118</v>
      </c>
      <c r="B57" s="41"/>
      <c r="C57" s="41"/>
      <c r="D57" s="13"/>
      <c r="E57" s="13"/>
      <c r="F57" s="13"/>
    </row>
    <row r="58" spans="1:6" ht="12.75">
      <c r="A58" s="41"/>
      <c r="B58" s="41"/>
      <c r="C58" s="41"/>
      <c r="D58" s="13"/>
      <c r="E58" s="13"/>
      <c r="F58" s="13"/>
    </row>
    <row r="59" spans="2:6" ht="12.75">
      <c r="B59" s="41"/>
      <c r="C59" s="41"/>
      <c r="D59" s="13"/>
      <c r="E59" s="13"/>
      <c r="F59" s="13"/>
    </row>
    <row r="60" spans="4:6" ht="12.75">
      <c r="D60" s="4"/>
      <c r="E60" s="4"/>
      <c r="F60" s="4"/>
    </row>
    <row r="61" spans="4:6" ht="12.75">
      <c r="D61" s="4"/>
      <c r="E61" s="4"/>
      <c r="F61" s="4"/>
    </row>
    <row r="62" spans="4:6" ht="12.75">
      <c r="D62" s="4"/>
      <c r="E62" s="4"/>
      <c r="F62" s="4"/>
    </row>
    <row r="63" spans="4:6" ht="12.75">
      <c r="D63" s="4"/>
      <c r="E63" s="4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</sheetData>
  <printOptions/>
  <pageMargins left="0.75" right="0.75" top="1" bottom="1" header="0.5" footer="0.5"/>
  <pageSetup horizontalDpi="600" verticalDpi="600" orientation="portrait" paperSize="15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58">
      <selection activeCell="I48" sqref="I48"/>
    </sheetView>
  </sheetViews>
  <sheetFormatPr defaultColWidth="9.140625" defaultRowHeight="12.75"/>
  <cols>
    <col min="1" max="1" width="3.421875" style="0" customWidth="1"/>
    <col min="2" max="2" width="2.8515625" style="0" customWidth="1"/>
    <col min="7" max="7" width="17.140625" style="0" customWidth="1"/>
    <col min="8" max="8" width="13.7109375" style="41" customWidth="1"/>
    <col min="9" max="9" width="13.7109375" style="0" customWidth="1"/>
  </cols>
  <sheetData>
    <row r="1" s="3" customFormat="1" ht="12.75">
      <c r="A1" s="3" t="s">
        <v>0</v>
      </c>
    </row>
    <row r="2" s="3" customFormat="1" ht="12.75">
      <c r="A2" s="3" t="s">
        <v>131</v>
      </c>
    </row>
    <row r="3" s="3" customFormat="1" ht="12.75">
      <c r="A3" s="3" t="s">
        <v>127</v>
      </c>
    </row>
    <row r="4" s="3" customFormat="1" ht="12.75">
      <c r="A4" s="3" t="s">
        <v>1</v>
      </c>
    </row>
    <row r="5" spans="1:9" s="3" customFormat="1" ht="12.75">
      <c r="A5" s="31"/>
      <c r="H5" s="54"/>
      <c r="I5" s="43"/>
    </row>
    <row r="6" spans="8:9" ht="12.75">
      <c r="H6" s="46"/>
      <c r="I6" s="43"/>
    </row>
    <row r="7" spans="8:9" ht="12.75">
      <c r="H7" s="61" t="s">
        <v>132</v>
      </c>
      <c r="I7" s="61" t="s">
        <v>139</v>
      </c>
    </row>
    <row r="8" spans="8:9" ht="12.75">
      <c r="H8" s="46" t="s">
        <v>11</v>
      </c>
      <c r="I8" s="46" t="s">
        <v>11</v>
      </c>
    </row>
    <row r="9" spans="1:8" s="3" customFormat="1" ht="12.75">
      <c r="A9" s="3" t="s">
        <v>80</v>
      </c>
      <c r="H9" s="54"/>
    </row>
    <row r="10" spans="8:9" ht="12.75">
      <c r="H10" s="42"/>
      <c r="I10" s="32"/>
    </row>
    <row r="11" spans="2:9" ht="12.75">
      <c r="B11" t="s">
        <v>119</v>
      </c>
      <c r="H11" s="42">
        <v>-831257</v>
      </c>
      <c r="I11" s="32">
        <v>978146</v>
      </c>
    </row>
    <row r="12" spans="8:9" ht="12.75">
      <c r="H12" s="42"/>
      <c r="I12" s="32"/>
    </row>
    <row r="13" spans="2:9" ht="12.75">
      <c r="B13" t="s">
        <v>81</v>
      </c>
      <c r="H13" s="42"/>
      <c r="I13" s="32"/>
    </row>
    <row r="14" spans="8:9" ht="12.75">
      <c r="H14" s="42"/>
      <c r="I14" s="32"/>
    </row>
    <row r="15" spans="3:9" ht="12.75">
      <c r="C15" t="s">
        <v>82</v>
      </c>
      <c r="H15" s="42">
        <v>431331</v>
      </c>
      <c r="I15" s="32">
        <v>180530</v>
      </c>
    </row>
    <row r="16" spans="3:9" ht="12.75">
      <c r="C16" t="s">
        <v>83</v>
      </c>
      <c r="H16" s="55">
        <v>-1823</v>
      </c>
      <c r="I16" s="67">
        <v>0</v>
      </c>
    </row>
    <row r="17" spans="3:9" ht="12.75">
      <c r="C17" t="s">
        <v>84</v>
      </c>
      <c r="H17" s="42">
        <v>-109472</v>
      </c>
      <c r="I17" s="32">
        <v>-25261</v>
      </c>
    </row>
    <row r="18" spans="3:9" ht="12.75">
      <c r="C18" t="s">
        <v>85</v>
      </c>
      <c r="H18" s="42">
        <v>214255</v>
      </c>
      <c r="I18" s="32">
        <v>153551</v>
      </c>
    </row>
    <row r="19" spans="3:9" ht="12.75">
      <c r="C19" t="s">
        <v>140</v>
      </c>
      <c r="H19" s="42">
        <v>0</v>
      </c>
      <c r="I19" s="32">
        <v>77408</v>
      </c>
    </row>
    <row r="20" spans="3:9" ht="12.75">
      <c r="C20" t="s">
        <v>86</v>
      </c>
      <c r="H20" s="56">
        <v>0</v>
      </c>
      <c r="I20" s="33">
        <v>0</v>
      </c>
    </row>
    <row r="21" spans="8:9" ht="12.75">
      <c r="H21" s="42"/>
      <c r="I21" s="32"/>
    </row>
    <row r="22" spans="3:9" ht="12.75">
      <c r="C22" t="s">
        <v>52</v>
      </c>
      <c r="H22" s="42">
        <f>SUM(H11:H20)</f>
        <v>-296966</v>
      </c>
      <c r="I22" s="32">
        <f>SUM(I11:I20)</f>
        <v>1364374</v>
      </c>
    </row>
    <row r="23" spans="8:9" ht="12.75">
      <c r="H23" s="42"/>
      <c r="I23" s="32"/>
    </row>
    <row r="24" spans="3:9" ht="12.75">
      <c r="C24" t="s">
        <v>87</v>
      </c>
      <c r="H24" s="42"/>
      <c r="I24" s="32"/>
    </row>
    <row r="25" spans="8:9" ht="12.75">
      <c r="H25" s="42"/>
      <c r="I25" s="32"/>
    </row>
    <row r="26" spans="3:9" ht="12.75">
      <c r="C26" t="s">
        <v>88</v>
      </c>
      <c r="H26" s="42">
        <v>-337399</v>
      </c>
      <c r="I26" s="32">
        <v>-1161216</v>
      </c>
    </row>
    <row r="27" spans="3:9" ht="12.75">
      <c r="C27" t="s">
        <v>89</v>
      </c>
      <c r="H27" s="42">
        <v>-958735</v>
      </c>
      <c r="I27" s="32">
        <v>-471053</v>
      </c>
    </row>
    <row r="28" spans="3:9" ht="12.75">
      <c r="C28" t="s">
        <v>90</v>
      </c>
      <c r="H28" s="42">
        <v>3499854</v>
      </c>
      <c r="I28" s="34">
        <v>0</v>
      </c>
    </row>
    <row r="29" spans="3:9" ht="12.75">
      <c r="C29" t="s">
        <v>91</v>
      </c>
      <c r="H29" s="42">
        <v>1037564</v>
      </c>
      <c r="I29" s="32">
        <v>1491465</v>
      </c>
    </row>
    <row r="30" spans="3:9" ht="12.75">
      <c r="C30" t="s">
        <v>92</v>
      </c>
      <c r="H30" s="57">
        <v>1843669</v>
      </c>
      <c r="I30" s="33">
        <v>0</v>
      </c>
    </row>
    <row r="31" spans="8:9" ht="12.75">
      <c r="H31" s="42"/>
      <c r="I31" s="32"/>
    </row>
    <row r="32" spans="3:9" ht="12.75">
      <c r="C32" t="s">
        <v>93</v>
      </c>
      <c r="H32" s="42">
        <f>SUM(H22:H30)</f>
        <v>4787987</v>
      </c>
      <c r="I32" s="32">
        <f>SUM(I22:I30)</f>
        <v>1223570</v>
      </c>
    </row>
    <row r="33" spans="8:9" ht="12.75">
      <c r="H33" s="42"/>
      <c r="I33" s="32"/>
    </row>
    <row r="34" spans="3:9" ht="12.75">
      <c r="C34" t="s">
        <v>94</v>
      </c>
      <c r="H34" s="57">
        <v>-68701</v>
      </c>
      <c r="I34" s="33">
        <v>0</v>
      </c>
    </row>
    <row r="35" spans="8:9" ht="12.75">
      <c r="H35" s="42"/>
      <c r="I35" s="32"/>
    </row>
    <row r="36" spans="3:9" ht="12.75">
      <c r="C36" s="3" t="s">
        <v>95</v>
      </c>
      <c r="H36" s="42">
        <f>H32+H34</f>
        <v>4719286</v>
      </c>
      <c r="I36" s="32">
        <f>I32+I34</f>
        <v>1223570</v>
      </c>
    </row>
    <row r="37" spans="8:9" ht="12.75">
      <c r="H37" s="42"/>
      <c r="I37" s="32"/>
    </row>
    <row r="38" spans="1:9" ht="12.75">
      <c r="A38" s="3" t="s">
        <v>96</v>
      </c>
      <c r="H38" s="42"/>
      <c r="I38" s="32"/>
    </row>
    <row r="39" spans="8:9" ht="12.75">
      <c r="H39" s="42"/>
      <c r="I39" s="32"/>
    </row>
    <row r="40" spans="3:9" ht="12.75">
      <c r="C40" t="s">
        <v>97</v>
      </c>
      <c r="H40" s="55">
        <v>6000</v>
      </c>
      <c r="I40" s="32">
        <v>0</v>
      </c>
    </row>
    <row r="41" spans="3:9" ht="12.75">
      <c r="C41" t="s">
        <v>98</v>
      </c>
      <c r="H41" s="42">
        <v>-5602981</v>
      </c>
      <c r="I41" s="32">
        <v>-1510136</v>
      </c>
    </row>
    <row r="42" spans="3:9" ht="12.75">
      <c r="C42" t="s">
        <v>99</v>
      </c>
      <c r="H42" s="42">
        <v>109472</v>
      </c>
      <c r="I42" s="32">
        <v>25261</v>
      </c>
    </row>
    <row r="43" spans="3:9" ht="12.75">
      <c r="C43" t="s">
        <v>100</v>
      </c>
      <c r="H43" s="42">
        <v>-272253</v>
      </c>
      <c r="I43" s="32">
        <v>-387039</v>
      </c>
    </row>
    <row r="44" spans="3:9" ht="12.75">
      <c r="C44" t="s">
        <v>133</v>
      </c>
      <c r="H44" s="42">
        <v>-130994</v>
      </c>
      <c r="I44" s="32">
        <v>0</v>
      </c>
    </row>
    <row r="45" spans="3:9" ht="12.75">
      <c r="C45" t="s">
        <v>134</v>
      </c>
      <c r="H45" s="42">
        <v>-67500</v>
      </c>
      <c r="I45" s="32">
        <v>0</v>
      </c>
    </row>
    <row r="46" spans="3:9" ht="12.75">
      <c r="C46" t="s">
        <v>123</v>
      </c>
      <c r="H46" s="42">
        <v>120000</v>
      </c>
      <c r="I46" s="32">
        <v>0</v>
      </c>
    </row>
    <row r="47" spans="3:9" ht="12.75">
      <c r="C47" t="s">
        <v>101</v>
      </c>
      <c r="H47" s="55">
        <v>0</v>
      </c>
      <c r="I47" s="32">
        <v>477790</v>
      </c>
    </row>
    <row r="48" spans="3:9" ht="12.75">
      <c r="C48" t="s">
        <v>102</v>
      </c>
      <c r="H48" s="56">
        <v>0</v>
      </c>
      <c r="I48" s="33">
        <v>-344026</v>
      </c>
    </row>
    <row r="49" spans="8:9" ht="12.75">
      <c r="H49" s="42"/>
      <c r="I49" s="32"/>
    </row>
    <row r="50" spans="3:9" ht="12.75">
      <c r="C50" s="3" t="s">
        <v>103</v>
      </c>
      <c r="H50" s="42">
        <f>SUM(H40:H48)</f>
        <v>-5838256</v>
      </c>
      <c r="I50" s="32">
        <f>SUM(I40:I48)</f>
        <v>-1738150</v>
      </c>
    </row>
    <row r="51" spans="8:9" ht="12.75">
      <c r="H51" s="42"/>
      <c r="I51" s="32"/>
    </row>
    <row r="52" spans="1:9" ht="12.75">
      <c r="A52" s="3" t="s">
        <v>104</v>
      </c>
      <c r="H52" s="42"/>
      <c r="I52" s="32"/>
    </row>
    <row r="53" spans="8:9" ht="12.75">
      <c r="H53" s="42"/>
      <c r="I53" s="32"/>
    </row>
    <row r="54" spans="3:9" ht="12.75">
      <c r="C54" t="s">
        <v>105</v>
      </c>
      <c r="H54" s="42">
        <v>-214255</v>
      </c>
      <c r="I54" s="32">
        <v>-153551</v>
      </c>
    </row>
    <row r="55" spans="3:9" ht="12.75">
      <c r="C55" t="s">
        <v>141</v>
      </c>
      <c r="H55" s="42">
        <v>0</v>
      </c>
      <c r="I55" s="32">
        <v>1500000</v>
      </c>
    </row>
    <row r="56" spans="3:9" ht="12.75">
      <c r="C56" t="s">
        <v>106</v>
      </c>
      <c r="H56" s="42">
        <v>-178278</v>
      </c>
      <c r="I56" s="32">
        <v>-197485</v>
      </c>
    </row>
    <row r="57" spans="3:9" ht="12.75">
      <c r="C57" t="s">
        <v>107</v>
      </c>
      <c r="H57" s="42">
        <v>0</v>
      </c>
      <c r="I57" s="32">
        <v>0</v>
      </c>
    </row>
    <row r="58" spans="3:9" ht="12.75">
      <c r="C58" t="s">
        <v>108</v>
      </c>
      <c r="H58" s="42">
        <v>0</v>
      </c>
      <c r="I58" s="32">
        <v>0</v>
      </c>
    </row>
    <row r="59" spans="3:9" ht="12.75">
      <c r="C59" t="s">
        <v>142</v>
      </c>
      <c r="H59" s="57">
        <v>0</v>
      </c>
      <c r="I59" s="33">
        <v>926</v>
      </c>
    </row>
    <row r="60" spans="8:9" ht="12.75">
      <c r="H60" s="42"/>
      <c r="I60" s="32"/>
    </row>
    <row r="61" spans="3:9" ht="12.75">
      <c r="C61" s="3" t="s">
        <v>120</v>
      </c>
      <c r="H61" s="57">
        <f>SUM(H54:H59)</f>
        <v>-392533</v>
      </c>
      <c r="I61" s="33">
        <f>SUM(I54:I59)</f>
        <v>1149890</v>
      </c>
    </row>
    <row r="62" spans="8:9" ht="12.75">
      <c r="H62" s="42"/>
      <c r="I62" s="32"/>
    </row>
    <row r="63" spans="8:9" ht="12.75">
      <c r="H63" s="42"/>
      <c r="I63" s="32"/>
    </row>
    <row r="64" spans="1:9" ht="12.75">
      <c r="A64" s="3" t="s">
        <v>121</v>
      </c>
      <c r="H64" s="42">
        <f>H61+H50+H36</f>
        <v>-1511503</v>
      </c>
      <c r="I64" s="32">
        <f>I61+I50+I36</f>
        <v>635310</v>
      </c>
    </row>
    <row r="65" spans="8:9" ht="12.75">
      <c r="H65" s="42"/>
      <c r="I65" s="32"/>
    </row>
    <row r="66" spans="1:9" ht="12.75">
      <c r="A66" t="s">
        <v>109</v>
      </c>
      <c r="H66" s="42">
        <f>I68</f>
        <v>759044</v>
      </c>
      <c r="I66" s="32">
        <v>123734</v>
      </c>
    </row>
    <row r="67" spans="8:9" ht="12.75">
      <c r="H67" s="58"/>
      <c r="I67" s="35"/>
    </row>
    <row r="68" spans="1:9" ht="13.5" thickBot="1">
      <c r="A68" s="3" t="s">
        <v>110</v>
      </c>
      <c r="H68" s="59">
        <f>H64+H66</f>
        <v>-752459</v>
      </c>
      <c r="I68" s="36">
        <f>I64+I66</f>
        <v>759044</v>
      </c>
    </row>
    <row r="69" spans="8:9" ht="13.5" thickTop="1">
      <c r="H69" s="42"/>
      <c r="I69" s="32"/>
    </row>
    <row r="70" spans="1:9" ht="12.75">
      <c r="A70" s="3" t="s">
        <v>111</v>
      </c>
      <c r="H70" s="42"/>
      <c r="I70" s="32"/>
    </row>
    <row r="71" spans="8:9" ht="12.75">
      <c r="H71" s="42"/>
      <c r="I71" s="32"/>
    </row>
    <row r="72" spans="3:9" ht="12.75">
      <c r="C72" t="s">
        <v>112</v>
      </c>
      <c r="H72" s="42">
        <v>4186013</v>
      </c>
      <c r="I72" s="32">
        <v>759044</v>
      </c>
    </row>
    <row r="73" spans="3:9" ht="12.75">
      <c r="C73" t="s">
        <v>113</v>
      </c>
      <c r="H73" s="42">
        <v>1500000</v>
      </c>
      <c r="I73" s="32">
        <v>0</v>
      </c>
    </row>
    <row r="74" spans="3:9" ht="12.75">
      <c r="C74" t="s">
        <v>114</v>
      </c>
      <c r="H74" s="42">
        <v>-1920746</v>
      </c>
      <c r="I74" s="32">
        <v>0</v>
      </c>
    </row>
    <row r="75" spans="8:9" ht="12.75">
      <c r="H75" s="58"/>
      <c r="I75" s="35"/>
    </row>
    <row r="76" spans="1:9" ht="13.5" thickBot="1">
      <c r="A76" s="3" t="s">
        <v>115</v>
      </c>
      <c r="H76" s="60">
        <f>SUM(H72:H74)</f>
        <v>3765267</v>
      </c>
      <c r="I76" s="37">
        <f>SUM(I72:I74)</f>
        <v>759044</v>
      </c>
    </row>
    <row r="77" ht="13.5" thickTop="1"/>
    <row r="79" ht="12.75">
      <c r="A79" s="41" t="s">
        <v>124</v>
      </c>
    </row>
    <row r="80" ht="12.75">
      <c r="A80" s="41" t="s">
        <v>118</v>
      </c>
    </row>
  </sheetData>
  <printOptions horizontalCentered="1"/>
  <pageMargins left="0" right="0" top="0.5" bottom="0.5" header="0" footer="0"/>
  <pageSetup fitToHeight="1" fitToWidth="1" horizontalDpi="600" verticalDpi="600" orientation="portrait" paperSize="15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E12" sqref="E12:I17"/>
    </sheetView>
  </sheetViews>
  <sheetFormatPr defaultColWidth="9.140625" defaultRowHeight="12.75"/>
  <cols>
    <col min="2" max="2" width="28.57421875" style="0" customWidth="1"/>
    <col min="3" max="3" width="11.7109375" style="0" customWidth="1"/>
    <col min="4" max="4" width="2.28125" style="0" customWidth="1"/>
    <col min="5" max="5" width="11.7109375" style="0" customWidth="1"/>
    <col min="6" max="6" width="2.28125" style="0" customWidth="1"/>
    <col min="7" max="7" width="15.7109375" style="0" customWidth="1"/>
    <col min="8" max="8" width="2.28125" style="0" customWidth="1"/>
    <col min="9" max="9" width="11.7109375" style="0" customWidth="1"/>
    <col min="10" max="10" width="2.28125" style="0" customWidth="1"/>
    <col min="11" max="11" width="12.7109375" style="0" customWidth="1"/>
  </cols>
  <sheetData>
    <row r="1" ht="12.75">
      <c r="A1" s="3" t="s">
        <v>0</v>
      </c>
    </row>
    <row r="2" ht="12.75">
      <c r="A2" s="3" t="s">
        <v>135</v>
      </c>
    </row>
    <row r="3" ht="12.75">
      <c r="A3" s="3" t="s">
        <v>127</v>
      </c>
    </row>
    <row r="4" ht="12.75">
      <c r="A4" s="3" t="s">
        <v>1</v>
      </c>
    </row>
    <row r="6" spans="5:9" ht="12.75">
      <c r="E6" s="76" t="s">
        <v>53</v>
      </c>
      <c r="F6" s="76"/>
      <c r="G6" s="76"/>
      <c r="I6" s="12" t="s">
        <v>54</v>
      </c>
    </row>
    <row r="7" spans="3:11" ht="12.75">
      <c r="C7" s="1" t="s">
        <v>55</v>
      </c>
      <c r="D7" s="1"/>
      <c r="E7" s="1" t="s">
        <v>55</v>
      </c>
      <c r="F7" s="1"/>
      <c r="G7" s="1" t="s">
        <v>56</v>
      </c>
      <c r="H7" s="1"/>
      <c r="I7" s="1" t="s">
        <v>57</v>
      </c>
      <c r="J7" s="1"/>
      <c r="K7" s="1"/>
    </row>
    <row r="8" spans="3:11" ht="13.5" thickBot="1">
      <c r="C8" s="2" t="s">
        <v>58</v>
      </c>
      <c r="D8" s="1"/>
      <c r="E8" s="2" t="s">
        <v>71</v>
      </c>
      <c r="F8" s="1"/>
      <c r="G8" s="2" t="s">
        <v>59</v>
      </c>
      <c r="H8" s="1"/>
      <c r="I8" s="2" t="s">
        <v>60</v>
      </c>
      <c r="J8" s="1"/>
      <c r="K8" s="2" t="s">
        <v>61</v>
      </c>
    </row>
    <row r="9" spans="3:11" ht="12.75">
      <c r="C9" s="1" t="s">
        <v>11</v>
      </c>
      <c r="D9" s="1"/>
      <c r="E9" s="1" t="s">
        <v>11</v>
      </c>
      <c r="F9" s="1"/>
      <c r="G9" s="1" t="s">
        <v>11</v>
      </c>
      <c r="H9" s="1"/>
      <c r="I9" s="1" t="s">
        <v>11</v>
      </c>
      <c r="J9" s="1"/>
      <c r="K9" s="1" t="s">
        <v>11</v>
      </c>
    </row>
    <row r="11" ht="12.75">
      <c r="I11" s="8"/>
    </row>
    <row r="12" spans="1:11" ht="12.75">
      <c r="A12" t="s">
        <v>116</v>
      </c>
      <c r="C12" s="4">
        <v>15201840</v>
      </c>
      <c r="E12" s="4">
        <v>5976863</v>
      </c>
      <c r="G12" s="4">
        <v>-12076</v>
      </c>
      <c r="I12" s="4">
        <v>-47392</v>
      </c>
      <c r="K12" s="4">
        <f>SUM(C12:I12)</f>
        <v>21119235</v>
      </c>
    </row>
    <row r="14" spans="1:11" ht="12.75">
      <c r="A14" t="s">
        <v>136</v>
      </c>
      <c r="C14" s="4">
        <v>0</v>
      </c>
      <c r="E14" s="4">
        <v>0</v>
      </c>
      <c r="G14" s="4">
        <v>0</v>
      </c>
      <c r="I14" s="10">
        <v>-991188</v>
      </c>
      <c r="K14" s="4">
        <f>SUM(C14:I14)</f>
        <v>-991188</v>
      </c>
    </row>
    <row r="15" spans="9:11" ht="12.75">
      <c r="I15" s="10"/>
      <c r="K15" s="4"/>
    </row>
    <row r="16" spans="1:11" ht="12.75">
      <c r="A16" t="s">
        <v>62</v>
      </c>
      <c r="I16" s="10"/>
      <c r="K16" s="4"/>
    </row>
    <row r="17" spans="1:11" ht="12.75">
      <c r="A17" t="s">
        <v>63</v>
      </c>
      <c r="C17" s="4">
        <v>0</v>
      </c>
      <c r="E17" s="4">
        <v>0</v>
      </c>
      <c r="G17" s="10">
        <v>11760</v>
      </c>
      <c r="I17" s="4">
        <v>0</v>
      </c>
      <c r="K17" s="4">
        <f>SUM(C17:I17)</f>
        <v>11760</v>
      </c>
    </row>
    <row r="19" spans="1:11" ht="13.5" thickBot="1">
      <c r="A19" t="s">
        <v>137</v>
      </c>
      <c r="C19" s="6">
        <f>SUM(C12:C18)</f>
        <v>15201840</v>
      </c>
      <c r="E19" s="6">
        <f>SUM(E12:E18)</f>
        <v>5976863</v>
      </c>
      <c r="G19" s="6">
        <f>SUM(G12:G18)</f>
        <v>-316</v>
      </c>
      <c r="I19" s="6">
        <f>SUM(I12:I18)</f>
        <v>-1038580</v>
      </c>
      <c r="K19" s="6">
        <f>SUM(K12:K18)</f>
        <v>20139807</v>
      </c>
    </row>
    <row r="20" ht="13.5" thickTop="1"/>
    <row r="27" ht="12.75">
      <c r="A27" s="41" t="s">
        <v>125</v>
      </c>
    </row>
    <row r="28" ht="12.75">
      <c r="A28" s="41" t="s">
        <v>118</v>
      </c>
    </row>
  </sheetData>
  <mergeCells count="1">
    <mergeCell ref="E6:G6"/>
  </mergeCells>
  <printOptions/>
  <pageMargins left="0.75" right="0" top="1" bottom="0.25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</dc:creator>
  <cp:keywords/>
  <dc:description/>
  <cp:lastModifiedBy>AD-Consult</cp:lastModifiedBy>
  <cp:lastPrinted>2005-08-09T02:19:09Z</cp:lastPrinted>
  <dcterms:created xsi:type="dcterms:W3CDTF">2004-07-21T09:04:59Z</dcterms:created>
  <dcterms:modified xsi:type="dcterms:W3CDTF">2005-08-24T09:03:13Z</dcterms:modified>
  <cp:category/>
  <cp:version/>
  <cp:contentType/>
  <cp:contentStatus/>
</cp:coreProperties>
</file>